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angewithin.sharepoint.com/sites/Prete/Shared Documents/changewithin.net/"/>
    </mc:Choice>
  </mc:AlternateContent>
  <xr:revisionPtr revIDLastSave="201" documentId="8_{DF1AC5F4-70BA-644E-A5F5-F1155930BE4E}" xr6:coauthVersionLast="47" xr6:coauthVersionMax="47" xr10:uidLastSave="{012EC10B-B762-8644-AB95-0A9AFCC91FC1}"/>
  <bookViews>
    <workbookView xWindow="1020" yWindow="310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E6" i="1"/>
  <c r="E5" i="1"/>
  <c r="E4" i="1"/>
  <c r="D25" i="1"/>
  <c r="C25" i="1"/>
  <c r="D24" i="1"/>
  <c r="C24" i="1"/>
</calcChain>
</file>

<file path=xl/sharedStrings.xml><?xml version="1.0" encoding="utf-8"?>
<sst xmlns="http://schemas.openxmlformats.org/spreadsheetml/2006/main" count="63" uniqueCount="53">
  <si>
    <t>FPL</t>
  </si>
  <si>
    <t>Eff Date</t>
  </si>
  <si>
    <t>CC 1st Month</t>
  </si>
  <si>
    <t>CC Max Limit</t>
  </si>
  <si>
    <t>FS Gross Test</t>
  </si>
  <si>
    <t>FS Max Allot</t>
  </si>
  <si>
    <t>HH Size</t>
  </si>
  <si>
    <t>Asset Limit</t>
  </si>
  <si>
    <t>QMB</t>
  </si>
  <si>
    <t>SLMB</t>
  </si>
  <si>
    <t>SLMB+</t>
  </si>
  <si>
    <t>QDWI</t>
  </si>
  <si>
    <t>Asset Limits</t>
  </si>
  <si>
    <t>240+%</t>
  </si>
  <si>
    <t>none</t>
  </si>
  <si>
    <t>Standard (5 AG)</t>
  </si>
  <si>
    <t>Max Shelter Deduc</t>
  </si>
  <si>
    <t>Other Medicaid Programs (not all-inclusive)</t>
  </si>
  <si>
    <t>Standard (4 AG)</t>
  </si>
  <si>
    <t>unlimited</t>
  </si>
  <si>
    <t>W2     JAL     EA</t>
  </si>
  <si>
    <r>
      <t xml:space="preserve">FS </t>
    </r>
    <r>
      <rPr>
        <sz val="9"/>
        <rFont val="Times New Roman"/>
        <family val="1"/>
      </rPr>
      <t xml:space="preserve">Cat </t>
    </r>
    <r>
      <rPr>
        <sz val="10"/>
        <rFont val="Times New Roman"/>
        <family val="1"/>
      </rPr>
      <t>Test</t>
    </r>
  </si>
  <si>
    <t>Standard (1-3 AG)</t>
  </si>
  <si>
    <t>Standard (6+ AG)</t>
  </si>
  <si>
    <r>
      <t xml:space="preserve">BCP+ </t>
    </r>
    <r>
      <rPr>
        <sz val="10"/>
        <color indexed="10"/>
        <rFont val="Times New Roman"/>
        <family val="1"/>
      </rPr>
      <t>MAGI</t>
    </r>
    <r>
      <rPr>
        <sz val="10"/>
        <rFont val="Times New Roman"/>
        <family val="1"/>
      </rPr>
      <t xml:space="preserve"> Children over age 5</t>
    </r>
  </si>
  <si>
    <r>
      <t xml:space="preserve">BCP+ </t>
    </r>
    <r>
      <rPr>
        <sz val="10"/>
        <color indexed="10"/>
        <rFont val="Times New Roman"/>
        <family val="1"/>
      </rPr>
      <t>MAGI</t>
    </r>
    <r>
      <rPr>
        <sz val="10"/>
        <rFont val="Times New Roman"/>
        <family val="1"/>
      </rPr>
      <t xml:space="preserve"> Child aged 1 - 5</t>
    </r>
  </si>
  <si>
    <r>
      <t xml:space="preserve">BCP+ </t>
    </r>
    <r>
      <rPr>
        <sz val="10"/>
        <color indexed="10"/>
        <rFont val="Times New Roman"/>
        <family val="1"/>
      </rPr>
      <t>MAGI</t>
    </r>
    <r>
      <rPr>
        <sz val="10"/>
        <rFont val="Times New Roman"/>
        <family val="1"/>
      </rPr>
      <t xml:space="preserve"> Child Prem cutoff</t>
    </r>
  </si>
  <si>
    <r>
      <t xml:space="preserve">BCP+ </t>
    </r>
    <r>
      <rPr>
        <sz val="10"/>
        <color indexed="10"/>
        <rFont val="Times New Roman"/>
        <family val="1"/>
      </rPr>
      <t>MAGI</t>
    </r>
    <r>
      <rPr>
        <sz val="10"/>
        <rFont val="Times New Roman"/>
        <family val="1"/>
      </rPr>
      <t xml:space="preserve"> Preg &amp; Child limit</t>
    </r>
  </si>
  <si>
    <t>SC 2b Annual</t>
  </si>
  <si>
    <t>SC 2a Annual</t>
  </si>
  <si>
    <t>SC 1 Annual</t>
  </si>
  <si>
    <t>No Heat/2 Utilities</t>
  </si>
  <si>
    <t xml:space="preserve">Electric Only </t>
  </si>
  <si>
    <t>BC Adult 100% FPL</t>
  </si>
  <si>
    <t>85% SMI</t>
  </si>
  <si>
    <t>Heat Utility Allowance</t>
  </si>
  <si>
    <t xml:space="preserve">Homeless </t>
  </si>
  <si>
    <r>
      <rPr>
        <b/>
        <sz val="10"/>
        <color indexed="10"/>
        <rFont val="Times New Roman"/>
        <family val="1"/>
      </rPr>
      <t>MAPP</t>
    </r>
    <r>
      <rPr>
        <sz val="10"/>
        <rFont val="Times New Roman"/>
        <family val="1"/>
      </rPr>
      <t xml:space="preserve"> Premium </t>
    </r>
    <r>
      <rPr>
        <b/>
        <sz val="10"/>
        <color indexed="10"/>
        <rFont val="Times New Roman"/>
        <family val="1"/>
      </rPr>
      <t>100%</t>
    </r>
  </si>
  <si>
    <r>
      <rPr>
        <b/>
        <sz val="10"/>
        <color indexed="10"/>
        <rFont val="Times New Roman"/>
        <family val="1"/>
      </rPr>
      <t>MAPP</t>
    </r>
    <r>
      <rPr>
        <sz val="10"/>
        <rFont val="Times New Roman"/>
        <family val="1"/>
      </rPr>
      <t xml:space="preserve">    Max</t>
    </r>
    <r>
      <rPr>
        <b/>
        <sz val="10"/>
        <rFont val="Times New Roman"/>
        <family val="1"/>
      </rPr>
      <t xml:space="preserve">    </t>
    </r>
    <r>
      <rPr>
        <b/>
        <sz val="10"/>
        <color indexed="10"/>
        <rFont val="Times New Roman"/>
        <family val="1"/>
      </rPr>
      <t>250%</t>
    </r>
  </si>
  <si>
    <r>
      <t xml:space="preserve">CC Expense </t>
    </r>
    <r>
      <rPr>
        <sz val="6"/>
        <rFont val="Arial"/>
        <family val="2"/>
      </rPr>
      <t>(Out-of-pocket)</t>
    </r>
  </si>
  <si>
    <r>
      <rPr>
        <sz val="8"/>
        <color theme="0"/>
        <rFont val="Times New Roman"/>
        <family val="1"/>
      </rPr>
      <t>min</t>
    </r>
    <r>
      <rPr>
        <sz val="10"/>
        <color theme="0"/>
        <rFont val="Times New Roman"/>
        <family val="1"/>
      </rPr>
      <t xml:space="preserve"> $23</t>
    </r>
  </si>
  <si>
    <t>Most FS cat. eligible with no asset test</t>
  </si>
  <si>
    <t>SC 3 Annual</t>
  </si>
  <si>
    <t>EBD MA Med needy</t>
  </si>
  <si>
    <t>Effective Date: 2/1/2025</t>
  </si>
  <si>
    <t>37,61+</t>
  </si>
  <si>
    <t>50,761+</t>
  </si>
  <si>
    <r>
      <t xml:space="preserve">TMJ and TJ  </t>
    </r>
    <r>
      <rPr>
        <sz val="11"/>
        <color rgb="FFFF0000"/>
        <rFont val="Times New Roman"/>
        <family val="1"/>
      </rPr>
      <t>Annual</t>
    </r>
  </si>
  <si>
    <t>n/a</t>
  </si>
  <si>
    <r>
      <rPr>
        <b/>
        <sz val="11"/>
        <rFont val="Arial"/>
        <family val="2"/>
      </rPr>
      <t>FS Deductions</t>
    </r>
    <r>
      <rPr>
        <sz val="9"/>
        <rFont val="Arial"/>
        <family val="2"/>
      </rPr>
      <t xml:space="preserve"> -</t>
    </r>
    <r>
      <rPr>
        <sz val="11"/>
        <rFont val="Arial"/>
        <family val="2"/>
      </rPr>
      <t>Most common</t>
    </r>
  </si>
  <si>
    <t xml:space="preserve"> n/a</t>
  </si>
  <si>
    <r>
      <t>Program Income Limits</t>
    </r>
    <r>
      <rPr>
        <b/>
        <sz val="16"/>
        <color theme="9" tint="-0.249977111117893"/>
        <rFont val="Arial"/>
        <family val="2"/>
      </rPr>
      <t xml:space="preserve">. </t>
    </r>
    <r>
      <rPr>
        <b/>
        <sz val="16"/>
        <color rgb="FF0070C0"/>
        <rFont val="Arial"/>
        <family val="2"/>
      </rPr>
      <t>January 2025</t>
    </r>
  </si>
  <si>
    <t>revised 1/31/25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</si>
</sst>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30" x14ac:knownFonts="1">
    <font>
      <sz val="10"/>
      <name val="Arial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4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b/>
      <sz val="10"/>
      <color rgb="FFFF0000"/>
      <name val="Arial"/>
      <family val="2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  <font>
      <sz val="6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b/>
      <sz val="16"/>
      <color theme="9" tint="-0.249977111117893"/>
      <name val="Arial"/>
      <family val="2"/>
    </font>
    <font>
      <b/>
      <sz val="16"/>
      <color rgb="FF0070C0"/>
      <name val="Arial"/>
      <family val="2"/>
    </font>
    <font>
      <i/>
      <sz val="9"/>
      <name val="Arial"/>
      <family val="2"/>
    </font>
    <font>
      <sz val="8"/>
      <color rgb="FF0070C0"/>
      <name val="Arial"/>
      <family val="2"/>
    </font>
    <font>
      <sz val="10"/>
      <color rgb="FF0070C0"/>
      <name val="Arial"/>
      <family val="2"/>
    </font>
    <font>
      <sz val="9"/>
      <color rgb="FF0070C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vertical="top" wrapText="1"/>
    </xf>
    <xf numFmtId="9" fontId="1" fillId="0" borderId="1" xfId="0" applyNumberFormat="1" applyFont="1" applyBorder="1" applyAlignment="1">
      <alignment horizontal="right" vertical="top" wrapText="1"/>
    </xf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0" xfId="0" applyFont="1"/>
    <xf numFmtId="3" fontId="3" fillId="0" borderId="1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vertical="top" wrapText="1"/>
    </xf>
    <xf numFmtId="0" fontId="0" fillId="0" borderId="1" xfId="0" applyBorder="1"/>
    <xf numFmtId="4" fontId="1" fillId="0" borderId="1" xfId="0" applyNumberFormat="1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3" fontId="0" fillId="0" borderId="1" xfId="0" applyNumberFormat="1" applyBorder="1" applyAlignment="1">
      <alignment wrapText="1"/>
    </xf>
    <xf numFmtId="3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top" wrapText="1"/>
    </xf>
    <xf numFmtId="3" fontId="2" fillId="4" borderId="1" xfId="0" applyNumberFormat="1" applyFont="1" applyFill="1" applyBorder="1" applyAlignment="1">
      <alignment horizontal="right" vertical="top" wrapText="1"/>
    </xf>
    <xf numFmtId="164" fontId="0" fillId="5" borderId="1" xfId="0" applyNumberFormat="1" applyFill="1" applyBorder="1"/>
    <xf numFmtId="3" fontId="2" fillId="0" borderId="1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10" fillId="7" borderId="5" xfId="0" applyFont="1" applyFill="1" applyBorder="1"/>
    <xf numFmtId="0" fontId="3" fillId="0" borderId="1" xfId="0" applyFont="1" applyBorder="1" applyAlignment="1">
      <alignment wrapText="1"/>
    </xf>
    <xf numFmtId="9" fontId="1" fillId="0" borderId="1" xfId="0" applyNumberFormat="1" applyFont="1" applyBorder="1" applyAlignment="1">
      <alignment vertical="top" wrapText="1"/>
    </xf>
    <xf numFmtId="0" fontId="11" fillId="0" borderId="0" xfId="0" applyFont="1"/>
    <xf numFmtId="4" fontId="2" fillId="0" borderId="1" xfId="0" applyNumberFormat="1" applyFont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9" fontId="1" fillId="6" borderId="1" xfId="0" applyNumberFormat="1" applyFont="1" applyFill="1" applyBorder="1" applyAlignment="1">
      <alignment vertical="top" wrapText="1"/>
    </xf>
    <xf numFmtId="0" fontId="0" fillId="0" borderId="6" xfId="0" applyBorder="1" applyAlignment="1">
      <alignment horizontal="center"/>
    </xf>
    <xf numFmtId="0" fontId="10" fillId="7" borderId="7" xfId="0" applyFont="1" applyFill="1" applyBorder="1" applyAlignment="1">
      <alignment horizontal="right"/>
    </xf>
    <xf numFmtId="9" fontId="12" fillId="2" borderId="1" xfId="0" applyNumberFormat="1" applyFont="1" applyFill="1" applyBorder="1" applyAlignment="1">
      <alignment horizontal="right" vertical="top" wrapText="1"/>
    </xf>
    <xf numFmtId="9" fontId="12" fillId="2" borderId="2" xfId="0" applyNumberFormat="1" applyFont="1" applyFill="1" applyBorder="1" applyAlignment="1">
      <alignment vertical="top" wrapText="1"/>
    </xf>
    <xf numFmtId="4" fontId="12" fillId="0" borderId="1" xfId="0" applyNumberFormat="1" applyFont="1" applyBorder="1" applyAlignment="1">
      <alignment horizontal="right" vertical="top" wrapText="1"/>
    </xf>
    <xf numFmtId="4" fontId="12" fillId="0" borderId="1" xfId="0" applyNumberFormat="1" applyFont="1" applyBorder="1" applyAlignment="1">
      <alignment vertical="top" wrapText="1"/>
    </xf>
    <xf numFmtId="0" fontId="2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right"/>
    </xf>
    <xf numFmtId="0" fontId="10" fillId="7" borderId="11" xfId="0" applyFont="1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1" fillId="12" borderId="1" xfId="0" applyFont="1" applyFill="1" applyBorder="1" applyAlignment="1">
      <alignment horizontal="center" vertical="center" wrapText="1"/>
    </xf>
    <xf numFmtId="4" fontId="12" fillId="0" borderId="2" xfId="0" applyNumberFormat="1" applyFont="1" applyBorder="1" applyAlignment="1">
      <alignment vertical="top" wrapText="1"/>
    </xf>
    <xf numFmtId="3" fontId="12" fillId="0" borderId="1" xfId="0" applyNumberFormat="1" applyFont="1" applyBorder="1" applyAlignment="1">
      <alignment vertical="top" wrapText="1"/>
    </xf>
    <xf numFmtId="0" fontId="18" fillId="0" borderId="0" xfId="0" applyFont="1"/>
    <xf numFmtId="0" fontId="8" fillId="0" borderId="2" xfId="0" applyFont="1" applyBorder="1" applyAlignment="1">
      <alignment horizontal="left"/>
    </xf>
    <xf numFmtId="3" fontId="19" fillId="4" borderId="1" xfId="0" applyNumberFormat="1" applyFont="1" applyFill="1" applyBorder="1" applyAlignment="1">
      <alignment horizontal="right" vertical="top" wrapText="1"/>
    </xf>
    <xf numFmtId="9" fontId="20" fillId="14" borderId="1" xfId="0" applyNumberFormat="1" applyFont="1" applyFill="1" applyBorder="1" applyAlignment="1">
      <alignment horizontal="right" vertical="top" wrapText="1"/>
    </xf>
    <xf numFmtId="0" fontId="6" fillId="0" borderId="12" xfId="0" applyFont="1" applyBorder="1" applyAlignment="1">
      <alignment horizontal="left"/>
    </xf>
    <xf numFmtId="0" fontId="0" fillId="0" borderId="14" xfId="0" applyBorder="1" applyAlignment="1">
      <alignment horizontal="right"/>
    </xf>
    <xf numFmtId="9" fontId="12" fillId="0" borderId="1" xfId="0" applyNumberFormat="1" applyFont="1" applyBorder="1" applyAlignment="1">
      <alignment vertical="top" wrapText="1"/>
    </xf>
    <xf numFmtId="9" fontId="7" fillId="0" borderId="1" xfId="0" applyNumberFormat="1" applyFont="1" applyBorder="1"/>
    <xf numFmtId="9" fontId="7" fillId="0" borderId="2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shrinkToFit="1"/>
    </xf>
    <xf numFmtId="3" fontId="12" fillId="0" borderId="2" xfId="0" applyNumberFormat="1" applyFont="1" applyBorder="1" applyAlignment="1">
      <alignment horizontal="right" shrinkToFit="1"/>
    </xf>
    <xf numFmtId="3" fontId="0" fillId="0" borderId="1" xfId="0" applyNumberFormat="1" applyBorder="1"/>
    <xf numFmtId="0" fontId="22" fillId="6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0" fillId="5" borderId="2" xfId="0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0" fontId="8" fillId="5" borderId="2" xfId="0" applyFont="1" applyFill="1" applyBorder="1" applyAlignment="1">
      <alignment horizontal="center" wrapText="1"/>
    </xf>
    <xf numFmtId="0" fontId="8" fillId="5" borderId="8" xfId="0" applyFont="1" applyFill="1" applyBorder="1" applyAlignment="1">
      <alignment horizontal="center" wrapText="1"/>
    </xf>
    <xf numFmtId="0" fontId="8" fillId="5" borderId="1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/>
    </xf>
    <xf numFmtId="14" fontId="6" fillId="3" borderId="2" xfId="0" applyNumberFormat="1" applyFont="1" applyFill="1" applyBorder="1" applyAlignment="1">
      <alignment horizontal="center" vertical="center" wrapText="1"/>
    </xf>
    <xf numFmtId="14" fontId="6" fillId="3" borderId="8" xfId="0" applyNumberFormat="1" applyFont="1" applyFill="1" applyBorder="1" applyAlignment="1">
      <alignment horizontal="center" vertical="center" wrapText="1"/>
    </xf>
    <xf numFmtId="14" fontId="6" fillId="3" borderId="13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 vertical="top" wrapText="1"/>
    </xf>
    <xf numFmtId="3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26" fillId="0" borderId="0" xfId="0" applyFont="1"/>
    <xf numFmtId="14" fontId="27" fillId="3" borderId="1" xfId="0" applyNumberFormat="1" applyFont="1" applyFill="1" applyBorder="1" applyAlignment="1">
      <alignment horizontal="right" vertical="center" wrapText="1"/>
    </xf>
    <xf numFmtId="14" fontId="27" fillId="3" borderId="1" xfId="0" applyNumberFormat="1" applyFont="1" applyFill="1" applyBorder="1" applyAlignment="1">
      <alignment vertical="center" wrapText="1"/>
    </xf>
    <xf numFmtId="14" fontId="27" fillId="13" borderId="1" xfId="0" applyNumberFormat="1" applyFont="1" applyFill="1" applyBorder="1" applyAlignment="1">
      <alignment horizontal="right" vertical="center" wrapText="1"/>
    </xf>
    <xf numFmtId="14" fontId="27" fillId="13" borderId="2" xfId="0" applyNumberFormat="1" applyFont="1" applyFill="1" applyBorder="1" applyAlignment="1">
      <alignment horizontal="right" vertical="center" wrapText="1"/>
    </xf>
    <xf numFmtId="14" fontId="28" fillId="3" borderId="2" xfId="0" applyNumberFormat="1" applyFont="1" applyFill="1" applyBorder="1" applyAlignment="1">
      <alignment horizontal="center" vertical="center" wrapText="1"/>
    </xf>
    <xf numFmtId="14" fontId="28" fillId="3" borderId="8" xfId="0" applyNumberFormat="1" applyFont="1" applyFill="1" applyBorder="1" applyAlignment="1">
      <alignment horizontal="center" vertical="center" wrapText="1"/>
    </xf>
    <xf numFmtId="14" fontId="28" fillId="3" borderId="13" xfId="0" applyNumberFormat="1" applyFont="1" applyFill="1" applyBorder="1" applyAlignment="1">
      <alignment horizontal="center" vertical="center" wrapText="1"/>
    </xf>
    <xf numFmtId="14" fontId="27" fillId="3" borderId="2" xfId="0" applyNumberFormat="1" applyFont="1" applyFill="1" applyBorder="1" applyAlignment="1">
      <alignment horizontal="center" vertical="center" wrapText="1"/>
    </xf>
    <xf numFmtId="14" fontId="27" fillId="3" borderId="8" xfId="0" applyNumberFormat="1" applyFont="1" applyFill="1" applyBorder="1" applyAlignment="1">
      <alignment horizontal="center" vertical="center" wrapText="1"/>
    </xf>
    <xf numFmtId="14" fontId="27" fillId="3" borderId="13" xfId="0" applyNumberFormat="1" applyFont="1" applyFill="1" applyBorder="1" applyAlignment="1">
      <alignment horizontal="center" vertical="center" wrapText="1"/>
    </xf>
    <xf numFmtId="14" fontId="29" fillId="3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25</xdr:row>
      <xdr:rowOff>38100</xdr:rowOff>
    </xdr:from>
    <xdr:to>
      <xdr:col>2</xdr:col>
      <xdr:colOff>520700</xdr:colOff>
      <xdr:row>27</xdr:row>
      <xdr:rowOff>152400</xdr:rowOff>
    </xdr:to>
    <xdr:pic>
      <xdr:nvPicPr>
        <xdr:cNvPr id="1104" name="Picture 2">
          <a:extLst>
            <a:ext uri="{FF2B5EF4-FFF2-40B4-BE49-F238E27FC236}">
              <a16:creationId xmlns:a16="http://schemas.microsoft.com/office/drawing/2014/main" id="{87E5E18E-E372-574C-BFC2-AC64FA473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5930900"/>
          <a:ext cx="1409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showGridLines="0" tabSelected="1" zoomScale="150" zoomScaleNormal="150" workbookViewId="0">
      <selection activeCell="J22" sqref="J22"/>
    </sheetView>
  </sheetViews>
  <sheetFormatPr baseColWidth="10" defaultColWidth="11.5" defaultRowHeight="13" x14ac:dyDescent="0.15"/>
  <cols>
    <col min="1" max="1" width="5" customWidth="1"/>
    <col min="2" max="2" width="7" bestFit="1" customWidth="1"/>
    <col min="3" max="3" width="8.33203125" bestFit="1" customWidth="1"/>
    <col min="4" max="7" width="7.33203125" customWidth="1"/>
    <col min="8" max="8" width="6.5" customWidth="1"/>
    <col min="9" max="9" width="8.83203125" customWidth="1"/>
    <col min="10" max="10" width="9.1640625" bestFit="1" customWidth="1"/>
    <col min="11" max="11" width="9.1640625" customWidth="1"/>
    <col min="12" max="12" width="8.83203125" customWidth="1"/>
    <col min="13" max="13" width="9.5" customWidth="1"/>
    <col min="14" max="14" width="9.5" bestFit="1" customWidth="1"/>
    <col min="15" max="15" width="9.1640625" bestFit="1" customWidth="1"/>
    <col min="16" max="256" width="8.83203125" customWidth="1"/>
  </cols>
  <sheetData>
    <row r="1" spans="1:15" ht="18" customHeight="1" x14ac:dyDescent="0.2">
      <c r="A1" s="82" t="s">
        <v>51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59.25" customHeight="1" x14ac:dyDescent="0.15">
      <c r="A2" s="13" t="s">
        <v>6</v>
      </c>
      <c r="B2" s="45" t="s">
        <v>2</v>
      </c>
      <c r="C2" s="46" t="s">
        <v>3</v>
      </c>
      <c r="D2" s="47" t="s">
        <v>20</v>
      </c>
      <c r="E2" s="47" t="s">
        <v>47</v>
      </c>
      <c r="F2" s="43" t="s">
        <v>4</v>
      </c>
      <c r="G2" s="44" t="s">
        <v>21</v>
      </c>
      <c r="H2" s="44" t="s">
        <v>5</v>
      </c>
      <c r="I2" s="48" t="s">
        <v>37</v>
      </c>
      <c r="J2" s="48" t="s">
        <v>38</v>
      </c>
      <c r="K2" s="59" t="s">
        <v>33</v>
      </c>
      <c r="L2" s="59" t="s">
        <v>24</v>
      </c>
      <c r="M2" s="59" t="s">
        <v>25</v>
      </c>
      <c r="N2" s="59" t="s">
        <v>26</v>
      </c>
      <c r="O2" s="59" t="s">
        <v>27</v>
      </c>
    </row>
    <row r="3" spans="1:15" ht="14" x14ac:dyDescent="0.15">
      <c r="A3" s="2" t="s">
        <v>0</v>
      </c>
      <c r="B3" s="3">
        <v>1.85</v>
      </c>
      <c r="C3" s="65" t="s">
        <v>34</v>
      </c>
      <c r="D3" s="3">
        <v>1.1499999999999999</v>
      </c>
      <c r="E3" s="3">
        <v>1.5</v>
      </c>
      <c r="F3" s="3">
        <v>1.3</v>
      </c>
      <c r="G3" s="31">
        <v>2</v>
      </c>
      <c r="H3" s="74" t="s">
        <v>40</v>
      </c>
      <c r="I3" s="3">
        <v>1</v>
      </c>
      <c r="J3" s="3">
        <v>2.5</v>
      </c>
      <c r="K3" s="3">
        <v>1</v>
      </c>
      <c r="L3" s="3">
        <v>1.56</v>
      </c>
      <c r="M3" s="3">
        <v>1.91</v>
      </c>
      <c r="N3" s="3">
        <v>2.0099999999999998</v>
      </c>
      <c r="O3" s="3">
        <v>3.06</v>
      </c>
    </row>
    <row r="4" spans="1:15" ht="14" x14ac:dyDescent="0.15">
      <c r="A4" s="18">
        <v>1</v>
      </c>
      <c r="B4" s="64"/>
      <c r="C4" s="64"/>
      <c r="D4" s="19">
        <v>1500</v>
      </c>
      <c r="E4" s="19">
        <f>23475</f>
        <v>23475</v>
      </c>
      <c r="F4" s="19">
        <v>1632</v>
      </c>
      <c r="G4" s="19">
        <v>2510</v>
      </c>
      <c r="H4" s="19">
        <v>292</v>
      </c>
      <c r="I4" s="35">
        <v>1304.17</v>
      </c>
      <c r="J4" s="35">
        <v>3260.43</v>
      </c>
      <c r="K4" s="35">
        <v>1304.17</v>
      </c>
      <c r="L4" s="35">
        <v>2034.51</v>
      </c>
      <c r="M4" s="35">
        <v>2490.96</v>
      </c>
      <c r="N4" s="35">
        <v>2621.38</v>
      </c>
      <c r="O4" s="35">
        <v>3990.76</v>
      </c>
    </row>
    <row r="5" spans="1:15" ht="14" x14ac:dyDescent="0.15">
      <c r="A5" s="4">
        <v>2</v>
      </c>
      <c r="B5" s="21">
        <v>3525</v>
      </c>
      <c r="C5" s="21">
        <v>5671</v>
      </c>
      <c r="D5" s="21">
        <v>2027</v>
      </c>
      <c r="E5" s="21">
        <f>31725</f>
        <v>31725</v>
      </c>
      <c r="F5" s="5">
        <v>2215</v>
      </c>
      <c r="G5" s="5">
        <v>3408</v>
      </c>
      <c r="H5" s="5">
        <v>536</v>
      </c>
      <c r="I5" s="33">
        <v>1762.5</v>
      </c>
      <c r="J5" s="34">
        <v>4406.25</v>
      </c>
      <c r="K5" s="33">
        <v>1762.5</v>
      </c>
      <c r="L5" s="33">
        <v>2749.5</v>
      </c>
      <c r="M5" s="33">
        <v>3366.38</v>
      </c>
      <c r="N5" s="33">
        <v>3542.63</v>
      </c>
      <c r="O5" s="33">
        <v>5393.25</v>
      </c>
    </row>
    <row r="6" spans="1:15" ht="14" x14ac:dyDescent="0.15">
      <c r="A6" s="18">
        <v>3</v>
      </c>
      <c r="B6" s="19">
        <v>4442</v>
      </c>
      <c r="C6" s="19">
        <v>7005</v>
      </c>
      <c r="D6" s="19">
        <v>2554</v>
      </c>
      <c r="E6" s="19">
        <f>39975</f>
        <v>39975</v>
      </c>
      <c r="F6" s="19">
        <v>2798</v>
      </c>
      <c r="G6" s="19">
        <v>4304</v>
      </c>
      <c r="H6" s="19">
        <v>768</v>
      </c>
      <c r="I6" s="35">
        <v>2220.83</v>
      </c>
      <c r="J6" s="35">
        <v>5552.08</v>
      </c>
      <c r="K6" s="35">
        <v>2220.83</v>
      </c>
      <c r="L6" s="35">
        <v>3464.49</v>
      </c>
      <c r="M6" s="35">
        <v>4241.79</v>
      </c>
      <c r="N6" s="35">
        <v>4463.87</v>
      </c>
      <c r="O6" s="35">
        <v>6795.74</v>
      </c>
    </row>
    <row r="7" spans="1:15" ht="14" x14ac:dyDescent="0.15">
      <c r="A7" s="4">
        <v>4</v>
      </c>
      <c r="B7" s="21">
        <v>5358</v>
      </c>
      <c r="C7" s="21">
        <v>8340</v>
      </c>
      <c r="D7" s="21">
        <v>3081</v>
      </c>
      <c r="E7" s="21">
        <f>48225</f>
        <v>48225</v>
      </c>
      <c r="F7" s="5">
        <v>3380</v>
      </c>
      <c r="G7" s="5">
        <v>5200</v>
      </c>
      <c r="H7" s="5">
        <v>975</v>
      </c>
      <c r="I7" s="33">
        <v>2679.17</v>
      </c>
      <c r="J7" s="34">
        <v>6697.93</v>
      </c>
      <c r="K7" s="33">
        <v>2679.17</v>
      </c>
      <c r="L7" s="33">
        <v>4179.51</v>
      </c>
      <c r="M7" s="33">
        <v>5117.21</v>
      </c>
      <c r="N7" s="33">
        <v>5385.13</v>
      </c>
      <c r="O7" s="33">
        <v>8198.26</v>
      </c>
    </row>
    <row r="8" spans="1:15" ht="14" x14ac:dyDescent="0.15">
      <c r="A8" s="18">
        <v>5</v>
      </c>
      <c r="B8" s="19">
        <v>6275</v>
      </c>
      <c r="C8" s="19">
        <v>9674</v>
      </c>
      <c r="D8" s="19">
        <v>3608</v>
      </c>
      <c r="E8" s="19">
        <f>56475</f>
        <v>56475</v>
      </c>
      <c r="F8" s="19">
        <v>3963</v>
      </c>
      <c r="G8" s="19">
        <v>6098</v>
      </c>
      <c r="H8" s="19">
        <v>1158</v>
      </c>
      <c r="I8" s="35">
        <v>3137.5</v>
      </c>
      <c r="J8" s="35">
        <v>7843.75</v>
      </c>
      <c r="K8" s="35">
        <v>3137.5</v>
      </c>
      <c r="L8" s="35">
        <v>4894.5</v>
      </c>
      <c r="M8" s="35">
        <v>5992.63</v>
      </c>
      <c r="N8" s="35">
        <v>6306.38</v>
      </c>
      <c r="O8" s="35">
        <v>9600.75</v>
      </c>
    </row>
    <row r="9" spans="1:15" ht="14" x14ac:dyDescent="0.15">
      <c r="A9" s="4">
        <v>6</v>
      </c>
      <c r="B9" s="21">
        <v>7192</v>
      </c>
      <c r="C9" s="21">
        <v>11008</v>
      </c>
      <c r="D9" s="21">
        <v>4135</v>
      </c>
      <c r="E9" s="21">
        <f>64725</f>
        <v>64725</v>
      </c>
      <c r="F9" s="5">
        <v>4546</v>
      </c>
      <c r="G9" s="5">
        <v>6994</v>
      </c>
      <c r="H9" s="5">
        <v>1390</v>
      </c>
      <c r="I9" s="33">
        <v>3595.83</v>
      </c>
      <c r="J9" s="34">
        <v>8989.58</v>
      </c>
      <c r="K9" s="33">
        <v>3595.83</v>
      </c>
      <c r="L9" s="33">
        <v>5609.49</v>
      </c>
      <c r="M9" s="33">
        <v>6868.04</v>
      </c>
      <c r="N9" s="33">
        <v>7227.62</v>
      </c>
      <c r="O9" s="33">
        <v>11003.24</v>
      </c>
    </row>
    <row r="10" spans="1:15" ht="14" x14ac:dyDescent="0.15">
      <c r="A10" s="18">
        <v>7</v>
      </c>
      <c r="B10" s="19">
        <v>8108</v>
      </c>
      <c r="C10" s="19">
        <v>11259</v>
      </c>
      <c r="D10" s="19">
        <v>4662</v>
      </c>
      <c r="E10" s="19">
        <f>72975</f>
        <v>72975</v>
      </c>
      <c r="F10" s="19">
        <v>5129</v>
      </c>
      <c r="G10" s="19">
        <v>7890</v>
      </c>
      <c r="H10" s="19">
        <v>1536</v>
      </c>
      <c r="I10" s="35">
        <v>4054.17</v>
      </c>
      <c r="J10" s="35">
        <v>10135.43</v>
      </c>
      <c r="K10" s="35">
        <v>4054.17</v>
      </c>
      <c r="L10" s="35">
        <v>6324.51</v>
      </c>
      <c r="M10" s="35">
        <v>7743.46</v>
      </c>
      <c r="N10" s="35">
        <v>8148.88</v>
      </c>
      <c r="O10" s="35">
        <v>12405.76</v>
      </c>
    </row>
    <row r="11" spans="1:15" ht="14" x14ac:dyDescent="0.15">
      <c r="A11" s="4">
        <v>8</v>
      </c>
      <c r="B11" s="21">
        <v>902</v>
      </c>
      <c r="C11" s="21">
        <v>11509</v>
      </c>
      <c r="D11" s="21">
        <v>5189</v>
      </c>
      <c r="E11" s="21">
        <f>81225</f>
        <v>81225</v>
      </c>
      <c r="F11" s="5">
        <v>5712</v>
      </c>
      <c r="G11" s="5">
        <v>8788</v>
      </c>
      <c r="H11" s="5">
        <v>1756</v>
      </c>
      <c r="I11" s="33">
        <v>4512.5</v>
      </c>
      <c r="J11" s="34">
        <v>11281.25</v>
      </c>
      <c r="K11" s="33">
        <v>4512.5</v>
      </c>
      <c r="L11" s="33">
        <v>7039.5</v>
      </c>
      <c r="M11" s="33">
        <v>8618.8799999999992</v>
      </c>
      <c r="N11" s="33">
        <v>9070.1299999999992</v>
      </c>
      <c r="O11" s="33">
        <v>13808.25</v>
      </c>
    </row>
    <row r="12" spans="1:15" ht="14" x14ac:dyDescent="0.15">
      <c r="A12" s="18">
        <v>9</v>
      </c>
      <c r="B12" s="19">
        <v>9942</v>
      </c>
      <c r="C12" s="19">
        <v>11759</v>
      </c>
      <c r="D12" s="19">
        <v>5716</v>
      </c>
      <c r="E12" s="19">
        <f>89475</f>
        <v>89475</v>
      </c>
      <c r="F12" s="19">
        <v>6295</v>
      </c>
      <c r="G12" s="19">
        <v>9686</v>
      </c>
      <c r="H12" s="19">
        <v>1976</v>
      </c>
      <c r="I12" s="35">
        <v>4970.83</v>
      </c>
      <c r="J12" s="35">
        <v>12427.08</v>
      </c>
      <c r="K12" s="35">
        <v>4970.83</v>
      </c>
      <c r="L12" s="35">
        <v>7754.49</v>
      </c>
      <c r="M12" s="35">
        <v>9494.2900000000009</v>
      </c>
      <c r="N12" s="35">
        <v>9991.3700000000008</v>
      </c>
      <c r="O12" s="35">
        <v>15210.74</v>
      </c>
    </row>
    <row r="13" spans="1:15" ht="14" x14ac:dyDescent="0.15">
      <c r="A13" s="4">
        <v>10</v>
      </c>
      <c r="B13" s="21">
        <v>10858</v>
      </c>
      <c r="C13" s="21">
        <v>12009</v>
      </c>
      <c r="D13" s="21">
        <v>6244</v>
      </c>
      <c r="E13" s="21">
        <f>97725</f>
        <v>97725</v>
      </c>
      <c r="F13" s="5">
        <v>6878</v>
      </c>
      <c r="G13" s="5">
        <v>10584</v>
      </c>
      <c r="H13" s="5">
        <v>2196</v>
      </c>
      <c r="I13" s="33">
        <v>5429.17</v>
      </c>
      <c r="J13" s="34">
        <v>13572.93</v>
      </c>
      <c r="K13" s="33">
        <v>5429.17</v>
      </c>
      <c r="L13" s="33">
        <v>8469.51</v>
      </c>
      <c r="M13" s="33">
        <v>10369.709999999999</v>
      </c>
      <c r="N13" s="33">
        <v>10912.63</v>
      </c>
      <c r="O13" s="33">
        <v>16613.259999999998</v>
      </c>
    </row>
    <row r="14" spans="1:15" ht="26" x14ac:dyDescent="0.15">
      <c r="A14" s="14" t="s">
        <v>1</v>
      </c>
      <c r="B14" s="98">
        <v>45689</v>
      </c>
      <c r="C14" s="99">
        <v>45689</v>
      </c>
      <c r="D14" s="100">
        <v>45689</v>
      </c>
      <c r="E14" s="101">
        <v>45689</v>
      </c>
      <c r="F14" s="83">
        <v>45566</v>
      </c>
      <c r="G14" s="84"/>
      <c r="H14" s="85"/>
      <c r="I14" s="102">
        <v>45689</v>
      </c>
      <c r="J14" s="103"/>
      <c r="K14" s="103"/>
      <c r="L14" s="103"/>
      <c r="M14" s="103"/>
      <c r="N14" s="103"/>
      <c r="O14" s="104"/>
    </row>
    <row r="15" spans="1:15" ht="24" customHeight="1" x14ac:dyDescent="0.15">
      <c r="A15" s="30" t="s">
        <v>7</v>
      </c>
      <c r="B15" s="73">
        <v>25000</v>
      </c>
      <c r="C15" s="73">
        <v>25000</v>
      </c>
      <c r="D15" s="15">
        <v>2500</v>
      </c>
      <c r="E15" s="95" t="s">
        <v>48</v>
      </c>
      <c r="F15" s="86" t="s">
        <v>41</v>
      </c>
      <c r="G15" s="87"/>
      <c r="H15" s="88"/>
      <c r="I15" s="73">
        <v>15000</v>
      </c>
      <c r="J15" s="73">
        <v>15000</v>
      </c>
      <c r="K15" s="96" t="s">
        <v>50</v>
      </c>
      <c r="L15" s="91"/>
      <c r="M15" s="91"/>
      <c r="N15" s="91"/>
      <c r="O15" s="92"/>
    </row>
    <row r="16" spans="1:15" ht="18" customHeight="1" x14ac:dyDescent="0.15">
      <c r="D16" s="1"/>
      <c r="E16" s="1"/>
      <c r="M16" s="79" t="s">
        <v>49</v>
      </c>
      <c r="N16" s="80"/>
      <c r="O16" s="81"/>
    </row>
    <row r="17" spans="1:15" ht="18" customHeight="1" x14ac:dyDescent="0.2">
      <c r="A17" s="8" t="s">
        <v>17</v>
      </c>
      <c r="M17" s="55" t="s">
        <v>22</v>
      </c>
      <c r="N17" s="56"/>
      <c r="O17" s="11">
        <v>204</v>
      </c>
    </row>
    <row r="18" spans="1:15" ht="33.75" customHeight="1" x14ac:dyDescent="0.15">
      <c r="A18" s="23" t="s">
        <v>6</v>
      </c>
      <c r="B18" s="23" t="s">
        <v>8</v>
      </c>
      <c r="C18" s="23" t="s">
        <v>9</v>
      </c>
      <c r="D18" s="23" t="s">
        <v>10</v>
      </c>
      <c r="E18" s="24" t="s">
        <v>11</v>
      </c>
      <c r="F18" s="23" t="s">
        <v>30</v>
      </c>
      <c r="G18" s="25" t="s">
        <v>29</v>
      </c>
      <c r="H18" s="25" t="s">
        <v>28</v>
      </c>
      <c r="I18" s="26" t="s">
        <v>42</v>
      </c>
      <c r="J18" s="23" t="s">
        <v>43</v>
      </c>
      <c r="M18" s="49" t="s">
        <v>18</v>
      </c>
      <c r="N18" s="50"/>
      <c r="O18" s="11">
        <v>217</v>
      </c>
    </row>
    <row r="19" spans="1:15" ht="14" x14ac:dyDescent="0.15">
      <c r="A19" s="6" t="s">
        <v>0</v>
      </c>
      <c r="B19" s="39">
        <v>1</v>
      </c>
      <c r="C19" s="39">
        <v>1.2</v>
      </c>
      <c r="D19" s="39">
        <v>1.35</v>
      </c>
      <c r="E19" s="40">
        <v>2</v>
      </c>
      <c r="F19" s="68">
        <v>1.6</v>
      </c>
      <c r="G19" s="69">
        <v>2</v>
      </c>
      <c r="H19" s="68">
        <v>2.4</v>
      </c>
      <c r="I19" s="70" t="s">
        <v>13</v>
      </c>
      <c r="J19" s="36"/>
      <c r="M19" s="49" t="s">
        <v>15</v>
      </c>
      <c r="N19" s="50"/>
      <c r="O19" s="11">
        <v>254</v>
      </c>
    </row>
    <row r="20" spans="1:15" ht="14" thickBot="1" x14ac:dyDescent="0.2">
      <c r="A20" s="2">
        <v>1</v>
      </c>
      <c r="B20" s="41">
        <v>1304.17</v>
      </c>
      <c r="C20" s="41">
        <v>1565</v>
      </c>
      <c r="D20" s="42">
        <v>1760.63</v>
      </c>
      <c r="E20" s="60">
        <v>2608.34</v>
      </c>
      <c r="F20" s="61">
        <v>25040</v>
      </c>
      <c r="G20" s="71">
        <v>31300</v>
      </c>
      <c r="H20" s="61">
        <v>37560</v>
      </c>
      <c r="I20" s="72" t="s">
        <v>45</v>
      </c>
      <c r="J20" s="12">
        <v>1304.17</v>
      </c>
      <c r="M20" s="51" t="s">
        <v>23</v>
      </c>
      <c r="N20" s="52"/>
      <c r="O20" s="28">
        <v>291</v>
      </c>
    </row>
    <row r="21" spans="1:15" ht="14" thickBot="1" x14ac:dyDescent="0.2">
      <c r="A21" s="2">
        <v>2</v>
      </c>
      <c r="B21" s="41">
        <v>1762.5</v>
      </c>
      <c r="C21" s="41">
        <v>2115</v>
      </c>
      <c r="D21" s="42">
        <v>2379.38</v>
      </c>
      <c r="E21" s="60">
        <v>3525</v>
      </c>
      <c r="F21" s="61">
        <v>33840</v>
      </c>
      <c r="G21" s="61">
        <v>42300</v>
      </c>
      <c r="H21" s="61">
        <v>50760</v>
      </c>
      <c r="I21" s="72" t="s">
        <v>46</v>
      </c>
      <c r="J21" s="12">
        <v>1762.5</v>
      </c>
      <c r="M21" s="66" t="s">
        <v>39</v>
      </c>
      <c r="N21" s="37"/>
      <c r="O21" s="67" t="s">
        <v>19</v>
      </c>
    </row>
    <row r="22" spans="1:15" ht="18" customHeight="1" x14ac:dyDescent="0.15">
      <c r="A22" s="105" t="s">
        <v>44</v>
      </c>
      <c r="B22" s="106"/>
      <c r="C22" s="106"/>
      <c r="D22" s="106"/>
      <c r="E22" s="106"/>
      <c r="F22" s="106"/>
      <c r="G22" s="106"/>
      <c r="H22" s="106"/>
      <c r="I22" s="107"/>
      <c r="J22" s="108">
        <v>45689</v>
      </c>
      <c r="K22" s="93"/>
      <c r="M22" s="54" t="s">
        <v>16</v>
      </c>
      <c r="N22" s="38"/>
      <c r="O22" s="29">
        <v>712</v>
      </c>
    </row>
    <row r="23" spans="1:15" ht="14.25" customHeight="1" x14ac:dyDescent="0.15">
      <c r="A23" s="75" t="s">
        <v>12</v>
      </c>
      <c r="B23" s="76"/>
      <c r="C23" s="76"/>
      <c r="D23" s="76"/>
      <c r="E23" s="76"/>
      <c r="F23" s="76"/>
      <c r="G23" s="76"/>
      <c r="H23" s="76"/>
      <c r="I23" s="76"/>
      <c r="J23" s="76"/>
      <c r="K23" s="94"/>
      <c r="M23" s="63" t="s">
        <v>35</v>
      </c>
      <c r="N23" s="53"/>
      <c r="O23" s="11">
        <v>538</v>
      </c>
    </row>
    <row r="24" spans="1:15" x14ac:dyDescent="0.15">
      <c r="A24" s="7">
        <v>1</v>
      </c>
      <c r="B24" s="9">
        <v>9430</v>
      </c>
      <c r="C24" s="9">
        <f>B24</f>
        <v>9430</v>
      </c>
      <c r="D24" s="10">
        <f>B24</f>
        <v>9430</v>
      </c>
      <c r="E24" s="9">
        <v>4000</v>
      </c>
      <c r="F24" s="16" t="s">
        <v>14</v>
      </c>
      <c r="G24" s="17" t="s">
        <v>14</v>
      </c>
      <c r="H24" s="17" t="s">
        <v>14</v>
      </c>
      <c r="I24" s="22" t="s">
        <v>14</v>
      </c>
      <c r="J24" s="9">
        <v>2000</v>
      </c>
      <c r="K24" s="93"/>
      <c r="M24" s="57" t="s">
        <v>31</v>
      </c>
      <c r="N24" s="58"/>
      <c r="O24" s="27">
        <v>375</v>
      </c>
    </row>
    <row r="25" spans="1:15" x14ac:dyDescent="0.15">
      <c r="A25" s="7">
        <v>2</v>
      </c>
      <c r="B25" s="9">
        <v>14130</v>
      </c>
      <c r="C25" s="9">
        <f>B25</f>
        <v>14130</v>
      </c>
      <c r="D25" s="10">
        <f>B25</f>
        <v>14130</v>
      </c>
      <c r="E25" s="9">
        <v>6000</v>
      </c>
      <c r="F25" s="16" t="s">
        <v>14</v>
      </c>
      <c r="G25" s="17" t="s">
        <v>14</v>
      </c>
      <c r="H25" s="17" t="s">
        <v>14</v>
      </c>
      <c r="I25" s="22" t="s">
        <v>14</v>
      </c>
      <c r="J25" s="9">
        <v>3000</v>
      </c>
      <c r="M25" s="49" t="s">
        <v>32</v>
      </c>
      <c r="N25" s="53"/>
      <c r="O25" s="11">
        <v>151</v>
      </c>
    </row>
    <row r="26" spans="1:15" x14ac:dyDescent="0.15">
      <c r="A26" s="32"/>
      <c r="M26" s="89" t="s">
        <v>36</v>
      </c>
      <c r="N26" s="90"/>
      <c r="O26" s="11">
        <v>190</v>
      </c>
    </row>
    <row r="27" spans="1:15" x14ac:dyDescent="0.15">
      <c r="F27" s="97" t="s">
        <v>52</v>
      </c>
      <c r="M27" s="77" t="s">
        <v>1</v>
      </c>
      <c r="N27" s="78"/>
      <c r="O27" s="20">
        <v>45566</v>
      </c>
    </row>
    <row r="28" spans="1:15" x14ac:dyDescent="0.15">
      <c r="D28" s="62"/>
      <c r="E28" s="62"/>
    </row>
  </sheetData>
  <sheetProtection sheet="1" objects="1" scenarios="1"/>
  <mergeCells count="10">
    <mergeCell ref="A23:K23"/>
    <mergeCell ref="M27:N27"/>
    <mergeCell ref="M16:O16"/>
    <mergeCell ref="A1:O1"/>
    <mergeCell ref="F14:H14"/>
    <mergeCell ref="F15:H15"/>
    <mergeCell ref="I14:O14"/>
    <mergeCell ref="M26:N26"/>
    <mergeCell ref="K15:O15"/>
    <mergeCell ref="A22:I22"/>
  </mergeCells>
  <phoneticPr fontId="7" type="noConversion"/>
  <pageMargins left="0.75" right="0.75" top="0.75" bottom="0.75" header="0.3" footer="0.3"/>
  <pageSetup scale="9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3" x14ac:dyDescent="0.15"/>
  <cols>
    <col min="1" max="256" width="8.83203125" customWidth="1"/>
  </cols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3" x14ac:dyDescent="0.15"/>
  <cols>
    <col min="1" max="256" width="8.83203125" customWidth="1"/>
  </cols>
  <sheetData/>
  <phoneticPr fontId="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5798D2EFA8204EBC3B9083F8B1D23E" ma:contentTypeVersion="18" ma:contentTypeDescription="Create a new document." ma:contentTypeScope="" ma:versionID="1e609d5ab76cde2cdbbe62e1312fd141">
  <xsd:schema xmlns:xsd="http://www.w3.org/2001/XMLSchema" xmlns:xs="http://www.w3.org/2001/XMLSchema" xmlns:p="http://schemas.microsoft.com/office/2006/metadata/properties" xmlns:ns2="a7f9458a-5e73-4808-8d67-06ebbf106791" xmlns:ns3="f5a7e252-a505-4e5e-b275-10666425de01" targetNamespace="http://schemas.microsoft.com/office/2006/metadata/properties" ma:root="true" ma:fieldsID="c48694c2a90958fd284400471eba905b" ns2:_="" ns3:_="">
    <xsd:import namespace="a7f9458a-5e73-4808-8d67-06ebbf106791"/>
    <xsd:import namespace="f5a7e252-a505-4e5e-b275-10666425de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9458a-5e73-4808-8d67-06ebbf1067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a8157dc-7d82-4b6f-b564-b8d7a5f662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252-a505-4e5e-b275-10666425de0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90de712-85fb-447a-9cca-787bd9af2346}" ma:internalName="TaxCatchAll" ma:showField="CatchAllData" ma:web="f5a7e252-a505-4e5e-b275-10666425de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f9458a-5e73-4808-8d67-06ebbf106791">
      <Terms xmlns="http://schemas.microsoft.com/office/infopath/2007/PartnerControls"/>
    </lcf76f155ced4ddcb4097134ff3c332f>
    <TaxCatchAll xmlns="f5a7e252-a505-4e5e-b275-10666425de01" xsi:nil="true"/>
  </documentManagement>
</p:properties>
</file>

<file path=customXml/itemProps1.xml><?xml version="1.0" encoding="utf-8"?>
<ds:datastoreItem xmlns:ds="http://schemas.openxmlformats.org/officeDocument/2006/customXml" ds:itemID="{2047B593-D82D-4C3D-9566-094FB95D1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9458a-5e73-4808-8d67-06ebbf106791"/>
    <ds:schemaRef ds:uri="f5a7e252-a505-4e5e-b275-10666425de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9CCDD3-EECD-4BE1-8255-CF2A096C1A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D8F6A3-4417-9949-BA23-06D0C8AE5831}">
  <ds:schemaRefs>
    <ds:schemaRef ds:uri="http://purl.org/dc/elements/1.1/"/>
    <ds:schemaRef ds:uri="f5a7e252-a505-4e5e-b275-10666425de0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a7f9458a-5e73-4808-8d67-06ebbf106791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CW Solutions,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Prete</dc:creator>
  <cp:lastModifiedBy>Tom Prete</cp:lastModifiedBy>
  <cp:lastPrinted>2024-02-01T22:04:29Z</cp:lastPrinted>
  <dcterms:created xsi:type="dcterms:W3CDTF">2005-03-11T17:37:49Z</dcterms:created>
  <dcterms:modified xsi:type="dcterms:W3CDTF">2025-02-01T00:45:08Z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0x010100105798D2EFA8204EBC3B9083F8B1D23E</vt:lpwstr>
  </property>
</Properties>
</file>